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I13" i="1" s="1"/>
  <c r="I14" i="1" s="1"/>
  <c r="I6" i="1" s="1"/>
  <c r="I7" i="1" s="1"/>
  <c r="I8" i="1" s="1"/>
  <c r="I9" i="1" s="1"/>
  <c r="I10" i="1" s="1"/>
  <c r="K10" i="1" s="1"/>
  <c r="H7" i="1"/>
  <c r="H8" i="1"/>
  <c r="H9" i="1"/>
  <c r="H10" i="1"/>
  <c r="H11" i="1"/>
  <c r="H12" i="1"/>
  <c r="H13" i="1"/>
  <c r="H14" i="1"/>
  <c r="H6" i="1"/>
  <c r="K13" i="1" l="1"/>
  <c r="K11" i="1"/>
  <c r="K9" i="1"/>
  <c r="K6" i="1"/>
  <c r="K12" i="1"/>
  <c r="K8" i="1"/>
  <c r="K7" i="1"/>
  <c r="K14" i="1"/>
  <c r="AK7" i="1"/>
  <c r="AK8" i="1"/>
  <c r="AK9" i="1"/>
  <c r="AL9" i="1" s="1"/>
  <c r="AK10" i="1"/>
  <c r="AK11" i="1"/>
  <c r="AK12" i="1"/>
  <c r="AL12" i="1" s="1"/>
  <c r="AK13" i="1"/>
  <c r="AL13" i="1" s="1"/>
  <c r="AK14" i="1"/>
  <c r="AL14" i="1" s="1"/>
  <c r="AK6" i="1"/>
  <c r="AL6" i="1" s="1"/>
  <c r="AI7" i="1"/>
  <c r="AI8" i="1"/>
  <c r="AI9" i="1"/>
  <c r="AI10" i="1"/>
  <c r="AI11" i="1"/>
  <c r="AI12" i="1"/>
  <c r="AJ12" i="1" s="1"/>
  <c r="AI13" i="1"/>
  <c r="AJ13" i="1" s="1"/>
  <c r="AI14" i="1"/>
  <c r="AJ14" i="1" s="1"/>
  <c r="AI6" i="1"/>
  <c r="AL11" i="1"/>
  <c r="AJ11" i="1"/>
  <c r="AL10" i="1"/>
  <c r="AJ10" i="1"/>
  <c r="AJ9" i="1"/>
  <c r="AL8" i="1"/>
  <c r="AJ8" i="1"/>
  <c r="AL7" i="1"/>
  <c r="AJ7" i="1"/>
  <c r="AJ6" i="1"/>
  <c r="AK5" i="1"/>
  <c r="AI5" i="1"/>
  <c r="AF5" i="1"/>
  <c r="AD5" i="1"/>
  <c r="AD17" i="1"/>
  <c r="AG14" i="1"/>
  <c r="AG13" i="1"/>
  <c r="AG12" i="1"/>
  <c r="AG11" i="1"/>
  <c r="AG10" i="1"/>
  <c r="AG9" i="1"/>
  <c r="AG8" i="1"/>
  <c r="AG7" i="1"/>
  <c r="AG6" i="1"/>
  <c r="AE7" i="1"/>
  <c r="AE8" i="1"/>
  <c r="AE9" i="1"/>
  <c r="AE10" i="1"/>
  <c r="AE11" i="1"/>
  <c r="AE12" i="1"/>
  <c r="AE13" i="1"/>
  <c r="AE14" i="1"/>
  <c r="AE6" i="1"/>
  <c r="AD16" i="1"/>
  <c r="AB5" i="1"/>
  <c r="AA5" i="1"/>
  <c r="Z5" i="1"/>
  <c r="Y5" i="1"/>
  <c r="AD3" i="1"/>
  <c r="AF6" i="1" s="1"/>
  <c r="AB36" i="1"/>
  <c r="AA36" i="1"/>
  <c r="Z36" i="1"/>
  <c r="AB6" i="1"/>
  <c r="AB7" i="1"/>
  <c r="AB8" i="1"/>
  <c r="Z9" i="1"/>
  <c r="AA9" i="1"/>
  <c r="AB9" i="1"/>
  <c r="Z10" i="1"/>
  <c r="AA10" i="1"/>
  <c r="AB10" i="1"/>
  <c r="Z11" i="1"/>
  <c r="AA11" i="1"/>
  <c r="AB11" i="1"/>
  <c r="Z12" i="1"/>
  <c r="AA12" i="1"/>
  <c r="AB12" i="1"/>
  <c r="Z13" i="1"/>
  <c r="AA13" i="1"/>
  <c r="AB13" i="1"/>
  <c r="Z14" i="1"/>
  <c r="AA14" i="1"/>
  <c r="AB14" i="1"/>
  <c r="Y14" i="1"/>
  <c r="Y13" i="1"/>
  <c r="Y12" i="1"/>
  <c r="Y11" i="1"/>
  <c r="Y10" i="1"/>
  <c r="Y9" i="1"/>
  <c r="Z8" i="1"/>
  <c r="AA8" i="1"/>
  <c r="Y8" i="1"/>
  <c r="Z7" i="1"/>
  <c r="AA7" i="1"/>
  <c r="Y7" i="1"/>
  <c r="Z6" i="1"/>
  <c r="AA6" i="1"/>
  <c r="Y6" i="1"/>
  <c r="T5" i="1"/>
  <c r="V5" i="1"/>
  <c r="W5" i="1"/>
  <c r="U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O16" i="1"/>
  <c r="O17" i="1"/>
  <c r="O18" i="1"/>
  <c r="O19" i="1"/>
  <c r="O15" i="1"/>
  <c r="AD12" i="1" l="1"/>
  <c r="AD6" i="1"/>
  <c r="AD14" i="1"/>
  <c r="AD13" i="1"/>
  <c r="AD11" i="1"/>
  <c r="AD10" i="1"/>
  <c r="AD9" i="1"/>
  <c r="AD8" i="1"/>
  <c r="AD7" i="1"/>
  <c r="AF14" i="1"/>
  <c r="AF13" i="1"/>
  <c r="AF12" i="1"/>
  <c r="AF11" i="1"/>
  <c r="AF10" i="1"/>
  <c r="AF9" i="1"/>
  <c r="AF8" i="1"/>
  <c r="AF7" i="1"/>
  <c r="E8" i="1"/>
  <c r="E9" i="1"/>
  <c r="E10" i="1" s="1"/>
  <c r="E11" i="1" s="1"/>
  <c r="E12" i="1" s="1"/>
  <c r="E13" i="1" s="1"/>
  <c r="E14" i="1" s="1"/>
  <c r="E7" i="1"/>
</calcChain>
</file>

<file path=xl/sharedStrings.xml><?xml version="1.0" encoding="utf-8"?>
<sst xmlns="http://schemas.openxmlformats.org/spreadsheetml/2006/main" count="23" uniqueCount="14">
  <si>
    <t>Sine</t>
  </si>
  <si>
    <t>Cosine</t>
  </si>
  <si>
    <t>tangent</t>
  </si>
  <si>
    <t>Degrees</t>
  </si>
  <si>
    <t>p</t>
  </si>
  <si>
    <t>Input to Comparators (from Masthead)</t>
  </si>
  <si>
    <t>Output of D/A to Comparator</t>
  </si>
  <si>
    <t>volts</t>
  </si>
  <si>
    <t>bits</t>
  </si>
  <si>
    <t>volts/bit</t>
  </si>
  <si>
    <t>Bit 4 Missing!</t>
  </si>
  <si>
    <t>BAD</t>
  </si>
  <si>
    <t>atan(cos/sin)</t>
  </si>
  <si>
    <t>Cal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</si>
</sst>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Sine</c:v>
                </c:pt>
              </c:strCache>
            </c:strRef>
          </c:tx>
          <c:xVal>
            <c:numRef>
              <c:f>Sheet1!$E$6:$E$14</c:f>
              <c:numCache>
                <c:formatCode>General</c:formatCode>
                <c:ptCount val="9"/>
                <c:pt idx="0">
                  <c:v>0</c:v>
                </c:pt>
                <c:pt idx="1">
                  <c:v>45</c:v>
                </c:pt>
                <c:pt idx="2">
                  <c:v>90</c:v>
                </c:pt>
                <c:pt idx="3">
                  <c:v>135</c:v>
                </c:pt>
                <c:pt idx="4">
                  <c:v>180</c:v>
                </c:pt>
                <c:pt idx="5">
                  <c:v>225</c:v>
                </c:pt>
                <c:pt idx="6">
                  <c:v>270</c:v>
                </c:pt>
                <c:pt idx="7">
                  <c:v>315</c:v>
                </c:pt>
                <c:pt idx="8">
                  <c:v>360</c:v>
                </c:pt>
              </c:numCache>
            </c:numRef>
          </c:xVal>
          <c:yVal>
            <c:numRef>
              <c:f>Sheet1!$F$6:$F$14</c:f>
              <c:numCache>
                <c:formatCode>General</c:formatCode>
                <c:ptCount val="9"/>
                <c:pt idx="0">
                  <c:v>2.2610000000000001</c:v>
                </c:pt>
                <c:pt idx="1">
                  <c:v>2.0680000000000001</c:v>
                </c:pt>
                <c:pt idx="2">
                  <c:v>2.081</c:v>
                </c:pt>
                <c:pt idx="3">
                  <c:v>2.2890000000000001</c:v>
                </c:pt>
                <c:pt idx="4">
                  <c:v>2.605</c:v>
                </c:pt>
                <c:pt idx="5">
                  <c:v>2.843</c:v>
                </c:pt>
                <c:pt idx="6">
                  <c:v>2.8130000000000002</c:v>
                </c:pt>
                <c:pt idx="7">
                  <c:v>2.5459999999999998</c:v>
                </c:pt>
                <c:pt idx="8">
                  <c:v>2.262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Cosine</c:v>
                </c:pt>
              </c:strCache>
            </c:strRef>
          </c:tx>
          <c:xVal>
            <c:numRef>
              <c:f>Sheet1!$E$6:$E$14</c:f>
              <c:numCache>
                <c:formatCode>General</c:formatCode>
                <c:ptCount val="9"/>
                <c:pt idx="0">
                  <c:v>0</c:v>
                </c:pt>
                <c:pt idx="1">
                  <c:v>45</c:v>
                </c:pt>
                <c:pt idx="2">
                  <c:v>90</c:v>
                </c:pt>
                <c:pt idx="3">
                  <c:v>135</c:v>
                </c:pt>
                <c:pt idx="4">
                  <c:v>180</c:v>
                </c:pt>
                <c:pt idx="5">
                  <c:v>225</c:v>
                </c:pt>
                <c:pt idx="6">
                  <c:v>270</c:v>
                </c:pt>
                <c:pt idx="7">
                  <c:v>315</c:v>
                </c:pt>
                <c:pt idx="8">
                  <c:v>360</c:v>
                </c:pt>
              </c:numCache>
            </c:numRef>
          </c:xVal>
          <c:yVal>
            <c:numRef>
              <c:f>Sheet1!$G$6:$G$14</c:f>
              <c:numCache>
                <c:formatCode>General</c:formatCode>
                <c:ptCount val="9"/>
                <c:pt idx="0">
                  <c:v>2.7890000000000001</c:v>
                </c:pt>
                <c:pt idx="1">
                  <c:v>2.484</c:v>
                </c:pt>
                <c:pt idx="2">
                  <c:v>2.1789999999999998</c:v>
                </c:pt>
                <c:pt idx="3">
                  <c:v>1.978</c:v>
                </c:pt>
                <c:pt idx="4">
                  <c:v>2.0089999999999999</c:v>
                </c:pt>
                <c:pt idx="5">
                  <c:v>2.2949999999999999</c:v>
                </c:pt>
                <c:pt idx="6">
                  <c:v>2.6280000000000001</c:v>
                </c:pt>
                <c:pt idx="7">
                  <c:v>2.859</c:v>
                </c:pt>
                <c:pt idx="8">
                  <c:v>2.7850000000000001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03200"/>
        <c:axId val="230003776"/>
      </c:scatterChart>
      <c:scatterChart>
        <c:scatterStyle val="smoothMarker"/>
        <c:varyColors val="0"/>
        <c:ser>
          <c:idx val="2"/>
          <c:order val="2"/>
          <c:tx>
            <c:strRef>
              <c:f>Sheet1!$K$5</c:f>
              <c:strCache>
                <c:ptCount val="1"/>
                <c:pt idx="0">
                  <c:v>Cal Degrees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4040750994779726"/>
                  <c:y val="0.67850648877223685"/>
                </c:manualLayout>
              </c:layout>
              <c:numFmt formatCode="General" sourceLinked="0"/>
            </c:trendlineLbl>
          </c:trendline>
          <c:xVal>
            <c:numRef>
              <c:f>Sheet1!$J$6:$J$14</c:f>
              <c:numCache>
                <c:formatCode>0.0</c:formatCode>
                <c:ptCount val="9"/>
                <c:pt idx="0">
                  <c:v>22.571530406179875</c:v>
                </c:pt>
                <c:pt idx="1">
                  <c:v>71.898647288133503</c:v>
                </c:pt>
                <c:pt idx="2">
                  <c:v>117.33766527101702</c:v>
                </c:pt>
                <c:pt idx="3">
                  <c:v>164.86926507127617</c:v>
                </c:pt>
                <c:pt idx="4">
                  <c:v>205.32535877699868</c:v>
                </c:pt>
                <c:pt idx="5">
                  <c:v>205.20880919600083</c:v>
                </c:pt>
                <c:pt idx="6">
                  <c:v>261.5156778650296</c:v>
                </c:pt>
                <c:pt idx="7">
                  <c:v>305.72360178896531</c:v>
                </c:pt>
                <c:pt idx="8">
                  <c:v>342.67485064390115</c:v>
                </c:pt>
              </c:numCache>
            </c:numRef>
          </c:xVal>
          <c:yVal>
            <c:numRef>
              <c:f>Sheet1!$K$6:$K$14</c:f>
              <c:numCache>
                <c:formatCode>General</c:formatCode>
                <c:ptCount val="9"/>
                <c:pt idx="0">
                  <c:v>0</c:v>
                </c:pt>
                <c:pt idx="1">
                  <c:v>45</c:v>
                </c:pt>
                <c:pt idx="2">
                  <c:v>90</c:v>
                </c:pt>
                <c:pt idx="3">
                  <c:v>135</c:v>
                </c:pt>
                <c:pt idx="4">
                  <c:v>180</c:v>
                </c:pt>
                <c:pt idx="5">
                  <c:v>180</c:v>
                </c:pt>
                <c:pt idx="6">
                  <c:v>225</c:v>
                </c:pt>
                <c:pt idx="7">
                  <c:v>270</c:v>
                </c:pt>
                <c:pt idx="8">
                  <c:v>315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27104"/>
        <c:axId val="142801088"/>
      </c:scatterChart>
      <c:valAx>
        <c:axId val="230003200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Degrees of Rotation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003776"/>
        <c:crosses val="autoZero"/>
        <c:crossBetween val="midCat"/>
        <c:majorUnit val="90"/>
        <c:minorUnit val="45"/>
      </c:valAx>
      <c:valAx>
        <c:axId val="230003776"/>
        <c:scaling>
          <c:orientation val="minMax"/>
          <c:max val="3"/>
          <c:min val="1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Volts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30003200"/>
        <c:crosses val="autoZero"/>
        <c:crossBetween val="midCat"/>
        <c:majorUnit val="0.30000000000000004"/>
      </c:valAx>
      <c:valAx>
        <c:axId val="142801088"/>
        <c:scaling>
          <c:orientation val="minMax"/>
          <c:max val="36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Cal Degrees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7927104"/>
        <c:crosses val="max"/>
        <c:crossBetween val="midCat"/>
        <c:majorUnit val="90"/>
      </c:valAx>
      <c:valAx>
        <c:axId val="1679271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42801088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Sheet1!$P$5</c:f>
              <c:strCache>
                <c:ptCount val="1"/>
                <c:pt idx="0">
                  <c:v>Sine</c:v>
                </c:pt>
              </c:strCache>
            </c:strRef>
          </c:tx>
          <c:xVal>
            <c:numRef>
              <c:f>Sheet1!$O$7:$O$19</c:f>
              <c:numCache>
                <c:formatCode>General</c:formatCode>
                <c:ptCount val="13"/>
                <c:pt idx="0">
                  <c:v>0</c:v>
                </c:pt>
                <c:pt idx="1">
                  <c:v>30</c:v>
                </c:pt>
                <c:pt idx="2">
                  <c:v>70</c:v>
                </c:pt>
                <c:pt idx="3">
                  <c:v>95</c:v>
                </c:pt>
                <c:pt idx="4">
                  <c:v>100</c:v>
                </c:pt>
                <c:pt idx="5">
                  <c:v>120</c:v>
                </c:pt>
                <c:pt idx="6">
                  <c:v>170</c:v>
                </c:pt>
                <c:pt idx="7">
                  <c:v>180</c:v>
                </c:pt>
                <c:pt idx="8">
                  <c:v>210</c:v>
                </c:pt>
                <c:pt idx="9">
                  <c:v>250</c:v>
                </c:pt>
                <c:pt idx="10">
                  <c:v>270</c:v>
                </c:pt>
                <c:pt idx="11">
                  <c:v>300</c:v>
                </c:pt>
                <c:pt idx="12">
                  <c:v>340</c:v>
                </c:pt>
              </c:numCache>
            </c:numRef>
          </c:xVal>
          <c:yVal>
            <c:numRef>
              <c:f>Sheet1!$P$7:$P$19</c:f>
              <c:numCache>
                <c:formatCode>0.00</c:formatCode>
                <c:ptCount val="13"/>
                <c:pt idx="0">
                  <c:v>2.82</c:v>
                </c:pt>
                <c:pt idx="1">
                  <c:v>2.78</c:v>
                </c:pt>
                <c:pt idx="2">
                  <c:v>2.7</c:v>
                </c:pt>
                <c:pt idx="3">
                  <c:v>2.4</c:v>
                </c:pt>
                <c:pt idx="4">
                  <c:v>2.38</c:v>
                </c:pt>
                <c:pt idx="5">
                  <c:v>2.16</c:v>
                </c:pt>
                <c:pt idx="6">
                  <c:v>2.1</c:v>
                </c:pt>
                <c:pt idx="7">
                  <c:v>2.06</c:v>
                </c:pt>
                <c:pt idx="8">
                  <c:v>2.06</c:v>
                </c:pt>
                <c:pt idx="9">
                  <c:v>2.08</c:v>
                </c:pt>
                <c:pt idx="10">
                  <c:v>2.3199999999999998</c:v>
                </c:pt>
                <c:pt idx="11">
                  <c:v>2.64</c:v>
                </c:pt>
                <c:pt idx="12">
                  <c:v>2.72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Sheet1!$Q$5</c:f>
              <c:strCache>
                <c:ptCount val="1"/>
                <c:pt idx="0">
                  <c:v>Cosine</c:v>
                </c:pt>
              </c:strCache>
            </c:strRef>
          </c:tx>
          <c:xVal>
            <c:numRef>
              <c:f>Sheet1!$O$7:$O$19</c:f>
              <c:numCache>
                <c:formatCode>General</c:formatCode>
                <c:ptCount val="13"/>
                <c:pt idx="0">
                  <c:v>0</c:v>
                </c:pt>
                <c:pt idx="1">
                  <c:v>30</c:v>
                </c:pt>
                <c:pt idx="2">
                  <c:v>70</c:v>
                </c:pt>
                <c:pt idx="3">
                  <c:v>95</c:v>
                </c:pt>
                <c:pt idx="4">
                  <c:v>100</c:v>
                </c:pt>
                <c:pt idx="5">
                  <c:v>120</c:v>
                </c:pt>
                <c:pt idx="6">
                  <c:v>170</c:v>
                </c:pt>
                <c:pt idx="7">
                  <c:v>180</c:v>
                </c:pt>
                <c:pt idx="8">
                  <c:v>210</c:v>
                </c:pt>
                <c:pt idx="9">
                  <c:v>250</c:v>
                </c:pt>
                <c:pt idx="10">
                  <c:v>270</c:v>
                </c:pt>
                <c:pt idx="11">
                  <c:v>300</c:v>
                </c:pt>
                <c:pt idx="12">
                  <c:v>340</c:v>
                </c:pt>
              </c:numCache>
            </c:numRef>
          </c:xVal>
          <c:yVal>
            <c:numRef>
              <c:f>Sheet1!$Q$7:$Q$19</c:f>
              <c:numCache>
                <c:formatCode>0.00</c:formatCode>
                <c:ptCount val="13"/>
                <c:pt idx="0">
                  <c:v>2.2999999999999998</c:v>
                </c:pt>
                <c:pt idx="1">
                  <c:v>2.58</c:v>
                </c:pt>
                <c:pt idx="2">
                  <c:v>2.7</c:v>
                </c:pt>
                <c:pt idx="3">
                  <c:v>2.82</c:v>
                </c:pt>
                <c:pt idx="4">
                  <c:v>2.82</c:v>
                </c:pt>
                <c:pt idx="5">
                  <c:v>2.68</c:v>
                </c:pt>
                <c:pt idx="6">
                  <c:v>2.6</c:v>
                </c:pt>
                <c:pt idx="7">
                  <c:v>2.54</c:v>
                </c:pt>
                <c:pt idx="8">
                  <c:v>2.1800000000000002</c:v>
                </c:pt>
                <c:pt idx="9">
                  <c:v>2.16</c:v>
                </c:pt>
                <c:pt idx="10">
                  <c:v>1.96</c:v>
                </c:pt>
                <c:pt idx="11">
                  <c:v>2.06</c:v>
                </c:pt>
                <c:pt idx="12">
                  <c:v>2.08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Sheet1!$R$5</c:f>
              <c:strCache>
                <c:ptCount val="1"/>
                <c:pt idx="0">
                  <c:v>tangent</c:v>
                </c:pt>
              </c:strCache>
            </c:strRef>
          </c:tx>
          <c:xVal>
            <c:numRef>
              <c:f>Sheet1!$O$7:$O$19</c:f>
              <c:numCache>
                <c:formatCode>General</c:formatCode>
                <c:ptCount val="13"/>
                <c:pt idx="0">
                  <c:v>0</c:v>
                </c:pt>
                <c:pt idx="1">
                  <c:v>30</c:v>
                </c:pt>
                <c:pt idx="2">
                  <c:v>70</c:v>
                </c:pt>
                <c:pt idx="3">
                  <c:v>95</c:v>
                </c:pt>
                <c:pt idx="4">
                  <c:v>100</c:v>
                </c:pt>
                <c:pt idx="5">
                  <c:v>120</c:v>
                </c:pt>
                <c:pt idx="6">
                  <c:v>170</c:v>
                </c:pt>
                <c:pt idx="7">
                  <c:v>180</c:v>
                </c:pt>
                <c:pt idx="8">
                  <c:v>210</c:v>
                </c:pt>
                <c:pt idx="9">
                  <c:v>250</c:v>
                </c:pt>
                <c:pt idx="10">
                  <c:v>270</c:v>
                </c:pt>
                <c:pt idx="11">
                  <c:v>300</c:v>
                </c:pt>
                <c:pt idx="12">
                  <c:v>340</c:v>
                </c:pt>
              </c:numCache>
            </c:numRef>
          </c:xVal>
          <c:yVal>
            <c:numRef>
              <c:f>Sheet1!$R$7:$R$19</c:f>
              <c:numCache>
                <c:formatCode>0.000</c:formatCode>
                <c:ptCount val="13"/>
                <c:pt idx="0">
                  <c:v>1.2260869565217392</c:v>
                </c:pt>
                <c:pt idx="1">
                  <c:v>1.0775193798449612</c:v>
                </c:pt>
                <c:pt idx="2">
                  <c:v>1</c:v>
                </c:pt>
                <c:pt idx="3">
                  <c:v>0.85106382978723405</c:v>
                </c:pt>
                <c:pt idx="4">
                  <c:v>0.84397163120567376</c:v>
                </c:pt>
                <c:pt idx="5">
                  <c:v>0.80597014925373134</c:v>
                </c:pt>
                <c:pt idx="6">
                  <c:v>0.80769230769230771</c:v>
                </c:pt>
                <c:pt idx="7">
                  <c:v>0.8110236220472441</c:v>
                </c:pt>
                <c:pt idx="8">
                  <c:v>0.94495412844036697</c:v>
                </c:pt>
                <c:pt idx="9">
                  <c:v>0.96296296296296291</c:v>
                </c:pt>
                <c:pt idx="10">
                  <c:v>1.1836734693877551</c:v>
                </c:pt>
                <c:pt idx="11">
                  <c:v>1.2815533980582525</c:v>
                </c:pt>
                <c:pt idx="12">
                  <c:v>1.3076923076923077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06080"/>
        <c:axId val="341598208"/>
      </c:scatterChart>
      <c:valAx>
        <c:axId val="230006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Degrees of Rotation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1598208"/>
        <c:crosses val="autoZero"/>
        <c:crossBetween val="midCat"/>
      </c:valAx>
      <c:valAx>
        <c:axId val="34159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0006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Sheet1!$U$5</c:f>
              <c:strCache>
                <c:ptCount val="1"/>
                <c:pt idx="0">
                  <c:v>Sine</c:v>
                </c:pt>
              </c:strCache>
            </c:strRef>
          </c:tx>
          <c:xVal>
            <c:numRef>
              <c:f>Sheet1!$T$6:$T$19</c:f>
              <c:numCache>
                <c:formatCode>0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90</c:v>
                </c:pt>
                <c:pt idx="4">
                  <c:v>110</c:v>
                </c:pt>
                <c:pt idx="5">
                  <c:v>140</c:v>
                </c:pt>
                <c:pt idx="6">
                  <c:v>180</c:v>
                </c:pt>
                <c:pt idx="7">
                  <c:v>200</c:v>
                </c:pt>
                <c:pt idx="8">
                  <c:v>200</c:v>
                </c:pt>
                <c:pt idx="9">
                  <c:v>230</c:v>
                </c:pt>
                <c:pt idx="10">
                  <c:v>270</c:v>
                </c:pt>
                <c:pt idx="11">
                  <c:v>295</c:v>
                </c:pt>
                <c:pt idx="12">
                  <c:v>300</c:v>
                </c:pt>
                <c:pt idx="13">
                  <c:v>320</c:v>
                </c:pt>
              </c:numCache>
            </c:numRef>
          </c:xVal>
          <c:yVal>
            <c:numRef>
              <c:f>Sheet1!$U$6:$U$19</c:f>
              <c:numCache>
                <c:formatCode>0.00</c:formatCode>
                <c:ptCount val="14"/>
                <c:pt idx="0">
                  <c:v>2.1</c:v>
                </c:pt>
                <c:pt idx="1">
                  <c:v>2.06</c:v>
                </c:pt>
                <c:pt idx="2">
                  <c:v>2.06</c:v>
                </c:pt>
                <c:pt idx="3">
                  <c:v>2.08</c:v>
                </c:pt>
                <c:pt idx="4">
                  <c:v>2.3199999999999998</c:v>
                </c:pt>
                <c:pt idx="5">
                  <c:v>2.64</c:v>
                </c:pt>
                <c:pt idx="6">
                  <c:v>2.72</c:v>
                </c:pt>
                <c:pt idx="7">
                  <c:v>2.82</c:v>
                </c:pt>
                <c:pt idx="8">
                  <c:v>2.82</c:v>
                </c:pt>
                <c:pt idx="9">
                  <c:v>2.78</c:v>
                </c:pt>
                <c:pt idx="10">
                  <c:v>2.7</c:v>
                </c:pt>
                <c:pt idx="11">
                  <c:v>2.4</c:v>
                </c:pt>
                <c:pt idx="12">
                  <c:v>2.38</c:v>
                </c:pt>
                <c:pt idx="13">
                  <c:v>2.16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Sheet1!$V$5</c:f>
              <c:strCache>
                <c:ptCount val="1"/>
                <c:pt idx="0">
                  <c:v>Cosine</c:v>
                </c:pt>
              </c:strCache>
            </c:strRef>
          </c:tx>
          <c:xVal>
            <c:numRef>
              <c:f>Sheet1!$T$6:$T$19</c:f>
              <c:numCache>
                <c:formatCode>0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90</c:v>
                </c:pt>
                <c:pt idx="4">
                  <c:v>110</c:v>
                </c:pt>
                <c:pt idx="5">
                  <c:v>140</c:v>
                </c:pt>
                <c:pt idx="6">
                  <c:v>180</c:v>
                </c:pt>
                <c:pt idx="7">
                  <c:v>200</c:v>
                </c:pt>
                <c:pt idx="8">
                  <c:v>200</c:v>
                </c:pt>
                <c:pt idx="9">
                  <c:v>230</c:v>
                </c:pt>
                <c:pt idx="10">
                  <c:v>270</c:v>
                </c:pt>
                <c:pt idx="11">
                  <c:v>295</c:v>
                </c:pt>
                <c:pt idx="12">
                  <c:v>300</c:v>
                </c:pt>
                <c:pt idx="13">
                  <c:v>320</c:v>
                </c:pt>
              </c:numCache>
            </c:numRef>
          </c:xVal>
          <c:yVal>
            <c:numRef>
              <c:f>Sheet1!$V$6:$V$19</c:f>
              <c:numCache>
                <c:formatCode>0.00</c:formatCode>
                <c:ptCount val="14"/>
                <c:pt idx="0">
                  <c:v>2.6</c:v>
                </c:pt>
                <c:pt idx="1">
                  <c:v>2.54</c:v>
                </c:pt>
                <c:pt idx="2">
                  <c:v>2.1800000000000002</c:v>
                </c:pt>
                <c:pt idx="3">
                  <c:v>2.16</c:v>
                </c:pt>
                <c:pt idx="4">
                  <c:v>1.96</c:v>
                </c:pt>
                <c:pt idx="5">
                  <c:v>2.06</c:v>
                </c:pt>
                <c:pt idx="6">
                  <c:v>2.08</c:v>
                </c:pt>
                <c:pt idx="7">
                  <c:v>2.3199999999999998</c:v>
                </c:pt>
                <c:pt idx="8">
                  <c:v>2.2999999999999998</c:v>
                </c:pt>
                <c:pt idx="9">
                  <c:v>2.58</c:v>
                </c:pt>
                <c:pt idx="10">
                  <c:v>2.7</c:v>
                </c:pt>
                <c:pt idx="11">
                  <c:v>2.82</c:v>
                </c:pt>
                <c:pt idx="12">
                  <c:v>2.82</c:v>
                </c:pt>
                <c:pt idx="13">
                  <c:v>2.68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Sheet1!$W$5</c:f>
              <c:strCache>
                <c:ptCount val="1"/>
                <c:pt idx="0">
                  <c:v>tangent</c:v>
                </c:pt>
              </c:strCache>
            </c:strRef>
          </c:tx>
          <c:xVal>
            <c:numRef>
              <c:f>Sheet1!$T$6:$T$19</c:f>
              <c:numCache>
                <c:formatCode>0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90</c:v>
                </c:pt>
                <c:pt idx="4">
                  <c:v>110</c:v>
                </c:pt>
                <c:pt idx="5">
                  <c:v>140</c:v>
                </c:pt>
                <c:pt idx="6">
                  <c:v>180</c:v>
                </c:pt>
                <c:pt idx="7">
                  <c:v>200</c:v>
                </c:pt>
                <c:pt idx="8">
                  <c:v>200</c:v>
                </c:pt>
                <c:pt idx="9">
                  <c:v>230</c:v>
                </c:pt>
                <c:pt idx="10">
                  <c:v>270</c:v>
                </c:pt>
                <c:pt idx="11">
                  <c:v>295</c:v>
                </c:pt>
                <c:pt idx="12">
                  <c:v>300</c:v>
                </c:pt>
                <c:pt idx="13">
                  <c:v>320</c:v>
                </c:pt>
              </c:numCache>
            </c:numRef>
          </c:xVal>
          <c:yVal>
            <c:numRef>
              <c:f>Sheet1!$W$6:$W$19</c:f>
              <c:numCache>
                <c:formatCode>0.000</c:formatCode>
                <c:ptCount val="14"/>
                <c:pt idx="0">
                  <c:v>0.80769230769230771</c:v>
                </c:pt>
                <c:pt idx="1">
                  <c:v>0.8110236220472441</c:v>
                </c:pt>
                <c:pt idx="2">
                  <c:v>0.94495412844036697</c:v>
                </c:pt>
                <c:pt idx="3">
                  <c:v>0.96296296296296291</c:v>
                </c:pt>
                <c:pt idx="4">
                  <c:v>1.1836734693877551</c:v>
                </c:pt>
                <c:pt idx="5">
                  <c:v>1.2815533980582525</c:v>
                </c:pt>
                <c:pt idx="6">
                  <c:v>1.3076923076923077</c:v>
                </c:pt>
                <c:pt idx="7">
                  <c:v>1.2155172413793103</c:v>
                </c:pt>
                <c:pt idx="8">
                  <c:v>1.2260869565217392</c:v>
                </c:pt>
                <c:pt idx="9">
                  <c:v>1.0775193798449612</c:v>
                </c:pt>
                <c:pt idx="10">
                  <c:v>1</c:v>
                </c:pt>
                <c:pt idx="11">
                  <c:v>0.85106382978723405</c:v>
                </c:pt>
                <c:pt idx="12">
                  <c:v>0.84397163120567376</c:v>
                </c:pt>
                <c:pt idx="13">
                  <c:v>0.80597014925373134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00512"/>
        <c:axId val="341601088"/>
      </c:scatterChart>
      <c:valAx>
        <c:axId val="341600512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Degrees of Rotation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41601088"/>
        <c:crosses val="autoZero"/>
        <c:crossBetween val="midCat"/>
        <c:majorUnit val="90"/>
      </c:valAx>
      <c:valAx>
        <c:axId val="34160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41600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Sheet1!$AD$6:$AD$14</c:f>
              <c:numCache>
                <c:formatCode>General</c:formatCode>
                <c:ptCount val="9"/>
                <c:pt idx="0">
                  <c:v>107</c:v>
                </c:pt>
                <c:pt idx="1">
                  <c:v>105</c:v>
                </c:pt>
                <c:pt idx="2">
                  <c:v>106</c:v>
                </c:pt>
                <c:pt idx="3">
                  <c:v>135</c:v>
                </c:pt>
                <c:pt idx="4">
                  <c:v>139</c:v>
                </c:pt>
                <c:pt idx="5">
                  <c:v>142</c:v>
                </c:pt>
                <c:pt idx="6">
                  <c:v>138</c:v>
                </c:pt>
                <c:pt idx="7">
                  <c:v>110</c:v>
                </c:pt>
                <c:pt idx="8">
                  <c:v>107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Sheet1!$AF$6:$AF$14</c:f>
              <c:numCache>
                <c:formatCode>General</c:formatCode>
                <c:ptCount val="9"/>
                <c:pt idx="0">
                  <c:v>133</c:v>
                </c:pt>
                <c:pt idx="1">
                  <c:v>111</c:v>
                </c:pt>
                <c:pt idx="2">
                  <c:v>110</c:v>
                </c:pt>
                <c:pt idx="3">
                  <c:v>105</c:v>
                </c:pt>
                <c:pt idx="4">
                  <c:v>106</c:v>
                </c:pt>
                <c:pt idx="5">
                  <c:v>132</c:v>
                </c:pt>
                <c:pt idx="6">
                  <c:v>138</c:v>
                </c:pt>
                <c:pt idx="7">
                  <c:v>137</c:v>
                </c:pt>
                <c:pt idx="8">
                  <c:v>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79520"/>
        <c:axId val="341603392"/>
      </c:lineChart>
      <c:catAx>
        <c:axId val="34077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341603392"/>
        <c:crosses val="autoZero"/>
        <c:auto val="1"/>
        <c:lblAlgn val="ctr"/>
        <c:lblOffset val="100"/>
        <c:noMultiLvlLbl val="0"/>
      </c:catAx>
      <c:valAx>
        <c:axId val="34160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0779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Sheet1!$AD$6:$AD$14</c:f>
              <c:numCache>
                <c:formatCode>General</c:formatCode>
                <c:ptCount val="9"/>
                <c:pt idx="0">
                  <c:v>107</c:v>
                </c:pt>
                <c:pt idx="1">
                  <c:v>105</c:v>
                </c:pt>
                <c:pt idx="2">
                  <c:v>106</c:v>
                </c:pt>
                <c:pt idx="3">
                  <c:v>135</c:v>
                </c:pt>
                <c:pt idx="4">
                  <c:v>139</c:v>
                </c:pt>
                <c:pt idx="5">
                  <c:v>142</c:v>
                </c:pt>
                <c:pt idx="6">
                  <c:v>138</c:v>
                </c:pt>
                <c:pt idx="7">
                  <c:v>110</c:v>
                </c:pt>
                <c:pt idx="8">
                  <c:v>107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Sheet1!$AI$6:$AI$14</c:f>
              <c:numCache>
                <c:formatCode>General</c:formatCode>
                <c:ptCount val="9"/>
                <c:pt idx="0">
                  <c:v>115</c:v>
                </c:pt>
                <c:pt idx="1">
                  <c:v>105</c:v>
                </c:pt>
                <c:pt idx="2">
                  <c:v>106</c:v>
                </c:pt>
                <c:pt idx="3">
                  <c:v>117</c:v>
                </c:pt>
                <c:pt idx="4">
                  <c:v>133</c:v>
                </c:pt>
                <c:pt idx="5">
                  <c:v>145</c:v>
                </c:pt>
                <c:pt idx="6">
                  <c:v>144</c:v>
                </c:pt>
                <c:pt idx="7">
                  <c:v>130</c:v>
                </c:pt>
                <c:pt idx="8">
                  <c:v>115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301760"/>
        <c:axId val="341605120"/>
      </c:lineChart>
      <c:catAx>
        <c:axId val="34130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341605120"/>
        <c:crosses val="autoZero"/>
        <c:auto val="1"/>
        <c:lblAlgn val="ctr"/>
        <c:lblOffset val="100"/>
        <c:noMultiLvlLbl val="0"/>
      </c:catAx>
      <c:valAx>
        <c:axId val="34160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130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14</xdr:row>
      <xdr:rowOff>161924</xdr:rowOff>
    </xdr:from>
    <xdr:to>
      <xdr:col>11</xdr:col>
      <xdr:colOff>476250</xdr:colOff>
      <xdr:row>33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20</xdr:row>
      <xdr:rowOff>0</xdr:rowOff>
    </xdr:from>
    <xdr:to>
      <xdr:col>18</xdr:col>
      <xdr:colOff>476250</xdr:colOff>
      <xdr:row>34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24</xdr:col>
      <xdr:colOff>114300</xdr:colOff>
      <xdr:row>34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114300</xdr:colOff>
      <xdr:row>15</xdr:row>
      <xdr:rowOff>19050</xdr:rowOff>
    </xdr:from>
    <xdr:to>
      <xdr:col>24</xdr:col>
      <xdr:colOff>571500</xdr:colOff>
      <xdr:row>29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114300</xdr:colOff>
      <xdr:row>15</xdr:row>
      <xdr:rowOff>19050</xdr:rowOff>
    </xdr:from>
    <xdr:to>
      <xdr:col>31</xdr:col>
      <xdr:colOff>571500</xdr:colOff>
      <xdr:row>29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L36"/>
  <sheetViews>
    <sheetView tabSelected="1" topLeftCell="B1" workbookViewId="0">
      <selection activeCell="K23" sqref="K23"/>
    </sheetView>
  </sheetViews>
  <sheetFormatPr defaultRowHeight="15" x14ac:dyDescent="0.25"/>
  <cols>
    <col min="4" max="4" width="10" customWidth="1"/>
  </cols>
  <sheetData>
    <row r="1" spans="5:38" x14ac:dyDescent="0.25">
      <c r="AD1">
        <v>5</v>
      </c>
      <c r="AE1" t="s">
        <v>7</v>
      </c>
    </row>
    <row r="2" spans="5:38" x14ac:dyDescent="0.25">
      <c r="AD2">
        <v>8</v>
      </c>
      <c r="AE2" t="s">
        <v>8</v>
      </c>
    </row>
    <row r="3" spans="5:38" x14ac:dyDescent="0.25">
      <c r="F3" t="s">
        <v>5</v>
      </c>
      <c r="U3" t="s">
        <v>6</v>
      </c>
      <c r="AD3" s="1">
        <f>AD1/(2^AD2)</f>
        <v>1.953125E-2</v>
      </c>
      <c r="AE3" t="s">
        <v>9</v>
      </c>
    </row>
    <row r="4" spans="5:38" x14ac:dyDescent="0.25">
      <c r="AE4" t="s">
        <v>11</v>
      </c>
    </row>
    <row r="5" spans="5:38" x14ac:dyDescent="0.25">
      <c r="E5" t="s">
        <v>3</v>
      </c>
      <c r="F5" t="s">
        <v>0</v>
      </c>
      <c r="G5" t="s">
        <v>1</v>
      </c>
      <c r="H5" t="s">
        <v>12</v>
      </c>
      <c r="I5" s="5" t="s">
        <v>3</v>
      </c>
      <c r="J5" s="6" t="s">
        <v>12</v>
      </c>
      <c r="K5" s="7" t="s">
        <v>13</v>
      </c>
      <c r="O5" t="s">
        <v>3</v>
      </c>
      <c r="P5" t="s">
        <v>0</v>
      </c>
      <c r="Q5" t="s">
        <v>1</v>
      </c>
      <c r="R5" t="s">
        <v>2</v>
      </c>
      <c r="T5" t="str">
        <f>O5</f>
        <v>Degrees</v>
      </c>
      <c r="U5" t="str">
        <f>P5</f>
        <v>Sine</v>
      </c>
      <c r="V5" t="str">
        <f t="shared" ref="V5:W5" si="0">Q5</f>
        <v>Cosine</v>
      </c>
      <c r="W5" t="str">
        <f t="shared" si="0"/>
        <v>tangent</v>
      </c>
      <c r="Y5" t="str">
        <f>T5</f>
        <v>Degrees</v>
      </c>
      <c r="Z5" t="str">
        <f>U5</f>
        <v>Sine</v>
      </c>
      <c r="AA5" t="str">
        <f t="shared" ref="AA5" si="1">V5</f>
        <v>Cosine</v>
      </c>
      <c r="AB5" t="str">
        <f t="shared" ref="AB5" si="2">W5</f>
        <v>tangent</v>
      </c>
      <c r="AD5" s="4" t="str">
        <f>$Z$5</f>
        <v>Sine</v>
      </c>
      <c r="AF5" s="4" t="str">
        <f>$AA$5</f>
        <v>Cosine</v>
      </c>
      <c r="AI5" s="4" t="str">
        <f>$Z$5</f>
        <v>Sine</v>
      </c>
      <c r="AK5" s="4" t="str">
        <f>$AA$5</f>
        <v>Cosine</v>
      </c>
    </row>
    <row r="6" spans="5:38" x14ac:dyDescent="0.25">
      <c r="E6">
        <v>0</v>
      </c>
      <c r="F6">
        <v>2.2610000000000001</v>
      </c>
      <c r="G6">
        <v>2.7890000000000001</v>
      </c>
      <c r="H6">
        <f>ATAN((G6-2.43)/(F6-2.43))*180/PI()+IF(F6&gt;=2.43,90,270)</f>
        <v>205.20880919600083</v>
      </c>
      <c r="I6" s="8">
        <f>I14+45</f>
        <v>180</v>
      </c>
      <c r="J6" s="9">
        <v>22.571530406179875</v>
      </c>
      <c r="K6" s="10">
        <f>IF(I6&gt;=I$6,I6-I$6, I6+I$6)</f>
        <v>0</v>
      </c>
      <c r="O6">
        <v>0</v>
      </c>
      <c r="P6" s="2">
        <v>2.82</v>
      </c>
      <c r="Q6" s="2">
        <v>2.3199999999999998</v>
      </c>
      <c r="R6" s="1">
        <f t="shared" ref="R6:R19" si="3">P6/Q6</f>
        <v>1.2155172413793103</v>
      </c>
      <c r="T6" s="3">
        <v>10</v>
      </c>
      <c r="U6" s="2">
        <v>2.1</v>
      </c>
      <c r="V6" s="2">
        <v>2.6</v>
      </c>
      <c r="W6" s="1">
        <v>0.80769230769230771</v>
      </c>
      <c r="Y6" s="3">
        <f>T6</f>
        <v>10</v>
      </c>
      <c r="Z6" s="2">
        <f t="shared" ref="Z6:AB6" si="4">U6</f>
        <v>2.1</v>
      </c>
      <c r="AA6" s="2">
        <f t="shared" si="4"/>
        <v>2.6</v>
      </c>
      <c r="AB6" s="1">
        <f t="shared" si="4"/>
        <v>0.80769230769230771</v>
      </c>
      <c r="AD6" s="4">
        <f t="shared" ref="AD6:AD14" si="5">TRUNC(Z6/$AD$3)</f>
        <v>107</v>
      </c>
      <c r="AE6" t="str">
        <f>DEC2HEX(AD6)</f>
        <v>6B</v>
      </c>
      <c r="AF6" s="4">
        <f t="shared" ref="AF6:AF14" si="6">TRUNC(AA6/$AD$3)</f>
        <v>133</v>
      </c>
      <c r="AG6" t="str">
        <f>DEC2HEX(AF6)</f>
        <v>85</v>
      </c>
      <c r="AI6" s="4">
        <f>TRUNC(F6/$AD$3)</f>
        <v>115</v>
      </c>
      <c r="AJ6" t="str">
        <f>DEC2HEX(AI6)</f>
        <v>73</v>
      </c>
      <c r="AK6" s="4">
        <f>TRUNC(G6/$AD$3)</f>
        <v>142</v>
      </c>
      <c r="AL6" t="str">
        <f>DEC2HEX(AK6)</f>
        <v>8E</v>
      </c>
    </row>
    <row r="7" spans="5:38" x14ac:dyDescent="0.25">
      <c r="E7">
        <f>E6+45</f>
        <v>45</v>
      </c>
      <c r="F7">
        <v>2.0680000000000001</v>
      </c>
      <c r="G7">
        <v>2.484</v>
      </c>
      <c r="H7">
        <f>ATAN((G7-2.43)/(F7-2.43))*180/PI()+IF(F7&gt;=2.43,90,270)</f>
        <v>261.5156778650296</v>
      </c>
      <c r="I7" s="8">
        <f>I6+45</f>
        <v>225</v>
      </c>
      <c r="J7" s="9">
        <v>71.898647288133503</v>
      </c>
      <c r="K7" s="10">
        <f>IF(I7&gt;=I$6,I7-I$6, I7+I$6)</f>
        <v>45</v>
      </c>
      <c r="O7">
        <v>0</v>
      </c>
      <c r="P7" s="2">
        <v>2.82</v>
      </c>
      <c r="Q7" s="2">
        <v>2.2999999999999998</v>
      </c>
      <c r="R7" s="1">
        <f t="shared" si="3"/>
        <v>1.2260869565217392</v>
      </c>
      <c r="T7" s="3">
        <v>20</v>
      </c>
      <c r="U7" s="2">
        <v>2.06</v>
      </c>
      <c r="V7" s="2">
        <v>2.54</v>
      </c>
      <c r="W7" s="1">
        <v>0.8110236220472441</v>
      </c>
      <c r="Y7" s="3">
        <f>T8</f>
        <v>50</v>
      </c>
      <c r="Z7" s="2">
        <f t="shared" ref="Z7:AB8" si="7">U8</f>
        <v>2.06</v>
      </c>
      <c r="AA7" s="2">
        <f t="shared" si="7"/>
        <v>2.1800000000000002</v>
      </c>
      <c r="AB7" s="1">
        <f t="shared" si="7"/>
        <v>0.94495412844036697</v>
      </c>
      <c r="AD7" s="4">
        <f t="shared" si="5"/>
        <v>105</v>
      </c>
      <c r="AE7" t="str">
        <f t="shared" ref="AE7:AG14" si="8">DEC2HEX(AD7)</f>
        <v>69</v>
      </c>
      <c r="AF7" s="4">
        <f t="shared" si="6"/>
        <v>111</v>
      </c>
      <c r="AG7" t="str">
        <f t="shared" si="8"/>
        <v>6F</v>
      </c>
      <c r="AI7" s="4">
        <f t="shared" ref="AI7:AI14" si="9">TRUNC(F7/$AD$3)</f>
        <v>105</v>
      </c>
      <c r="AJ7" t="str">
        <f t="shared" ref="AJ7" si="10">DEC2HEX(AI7)</f>
        <v>69</v>
      </c>
      <c r="AK7" s="4">
        <f t="shared" ref="AK7:AK14" si="11">TRUNC(G7/$AD$3)</f>
        <v>127</v>
      </c>
      <c r="AL7" t="str">
        <f t="shared" ref="AL7" si="12">DEC2HEX(AK7)</f>
        <v>7F</v>
      </c>
    </row>
    <row r="8" spans="5:38" x14ac:dyDescent="0.25">
      <c r="E8">
        <f t="shared" ref="E8:E14" si="13">E7+45</f>
        <v>90</v>
      </c>
      <c r="F8">
        <v>2.081</v>
      </c>
      <c r="G8">
        <v>2.1789999999999998</v>
      </c>
      <c r="H8">
        <f>ATAN((G8-2.43)/(F8-2.43))*180/PI()+IF(F8&gt;=2.43,90,270)</f>
        <v>305.72360178896531</v>
      </c>
      <c r="I8" s="8">
        <f>I7+45</f>
        <v>270</v>
      </c>
      <c r="J8" s="9">
        <v>117.33766527101702</v>
      </c>
      <c r="K8" s="10">
        <f>IF(I8&gt;=I$6,I8-I$6, I8+I$6)</f>
        <v>90</v>
      </c>
      <c r="O8">
        <v>30</v>
      </c>
      <c r="P8" s="2">
        <v>2.78</v>
      </c>
      <c r="Q8" s="2">
        <v>2.58</v>
      </c>
      <c r="R8" s="1">
        <f t="shared" si="3"/>
        <v>1.0775193798449612</v>
      </c>
      <c r="T8" s="3">
        <v>50</v>
      </c>
      <c r="U8" s="2">
        <v>2.06</v>
      </c>
      <c r="V8" s="2">
        <v>2.1800000000000002</v>
      </c>
      <c r="W8" s="1">
        <v>0.94495412844036697</v>
      </c>
      <c r="Y8" s="3">
        <f>T9</f>
        <v>90</v>
      </c>
      <c r="Z8" s="2">
        <f t="shared" si="7"/>
        <v>2.08</v>
      </c>
      <c r="AA8" s="2">
        <f t="shared" si="7"/>
        <v>2.16</v>
      </c>
      <c r="AB8" s="1">
        <f t="shared" si="7"/>
        <v>0.96296296296296291</v>
      </c>
      <c r="AD8" s="4">
        <f t="shared" si="5"/>
        <v>106</v>
      </c>
      <c r="AE8" t="str">
        <f t="shared" si="8"/>
        <v>6A</v>
      </c>
      <c r="AF8" s="4">
        <f t="shared" si="6"/>
        <v>110</v>
      </c>
      <c r="AG8" t="str">
        <f t="shared" si="8"/>
        <v>6E</v>
      </c>
      <c r="AI8" s="4">
        <f t="shared" si="9"/>
        <v>106</v>
      </c>
      <c r="AJ8" t="str">
        <f t="shared" ref="AJ8" si="14">DEC2HEX(AI8)</f>
        <v>6A</v>
      </c>
      <c r="AK8" s="4">
        <f t="shared" si="11"/>
        <v>111</v>
      </c>
      <c r="AL8" t="str">
        <f t="shared" ref="AL8" si="15">DEC2HEX(AK8)</f>
        <v>6F</v>
      </c>
    </row>
    <row r="9" spans="5:38" x14ac:dyDescent="0.25">
      <c r="E9">
        <f t="shared" si="13"/>
        <v>135</v>
      </c>
      <c r="F9">
        <v>2.2890000000000001</v>
      </c>
      <c r="G9">
        <v>1.978</v>
      </c>
      <c r="H9">
        <f>ATAN((G9-2.43)/(F9-2.43))*180/PI()+IF(F9&gt;=2.43,90,270)</f>
        <v>342.67485064390115</v>
      </c>
      <c r="I9" s="8">
        <f>I8+45</f>
        <v>315</v>
      </c>
      <c r="J9" s="9">
        <v>164.86926507127617</v>
      </c>
      <c r="K9" s="10">
        <f>IF(I9&gt;=I$6,I9-I$6, I9+I$6)</f>
        <v>135</v>
      </c>
      <c r="O9">
        <v>70</v>
      </c>
      <c r="P9" s="2">
        <v>2.7</v>
      </c>
      <c r="Q9" s="2">
        <v>2.7</v>
      </c>
      <c r="R9" s="1">
        <f t="shared" si="3"/>
        <v>1</v>
      </c>
      <c r="T9" s="3">
        <v>90</v>
      </c>
      <c r="U9" s="2">
        <v>2.08</v>
      </c>
      <c r="V9" s="2">
        <v>2.16</v>
      </c>
      <c r="W9" s="1">
        <v>0.96296296296296291</v>
      </c>
      <c r="Y9" s="3">
        <f>T11</f>
        <v>140</v>
      </c>
      <c r="Z9" s="2">
        <f t="shared" ref="Z9:AB9" si="16">U11</f>
        <v>2.64</v>
      </c>
      <c r="AA9" s="2">
        <f t="shared" si="16"/>
        <v>2.06</v>
      </c>
      <c r="AB9" s="1">
        <f t="shared" si="16"/>
        <v>1.2815533980582525</v>
      </c>
      <c r="AD9" s="4">
        <f t="shared" si="5"/>
        <v>135</v>
      </c>
      <c r="AE9" t="str">
        <f t="shared" si="8"/>
        <v>87</v>
      </c>
      <c r="AF9" s="4">
        <f t="shared" si="6"/>
        <v>105</v>
      </c>
      <c r="AG9" t="str">
        <f t="shared" si="8"/>
        <v>69</v>
      </c>
      <c r="AI9" s="4">
        <f t="shared" si="9"/>
        <v>117</v>
      </c>
      <c r="AJ9" t="str">
        <f t="shared" ref="AJ9" si="17">DEC2HEX(AI9)</f>
        <v>75</v>
      </c>
      <c r="AK9" s="4">
        <f t="shared" si="11"/>
        <v>101</v>
      </c>
      <c r="AL9" t="str">
        <f t="shared" ref="AL9" si="18">DEC2HEX(AK9)</f>
        <v>65</v>
      </c>
    </row>
    <row r="10" spans="5:38" x14ac:dyDescent="0.25">
      <c r="E10">
        <f t="shared" si="13"/>
        <v>180</v>
      </c>
      <c r="F10">
        <v>2.605</v>
      </c>
      <c r="G10">
        <v>2.0089999999999999</v>
      </c>
      <c r="H10">
        <f>ATAN((G10-2.43)/(F10-2.43))*180/PI()+IF(F10&gt;=2.43,90,270)</f>
        <v>22.571530406179875</v>
      </c>
      <c r="I10" s="8">
        <f>I9+45</f>
        <v>360</v>
      </c>
      <c r="J10" s="9">
        <v>205.32535877699868</v>
      </c>
      <c r="K10" s="10">
        <f>IF(I10&gt;=I$6,I10-I$6, I10+I$6)</f>
        <v>180</v>
      </c>
      <c r="O10">
        <v>95</v>
      </c>
      <c r="P10" s="2">
        <v>2.4</v>
      </c>
      <c r="Q10" s="2">
        <v>2.82</v>
      </c>
      <c r="R10" s="1">
        <f t="shared" si="3"/>
        <v>0.85106382978723405</v>
      </c>
      <c r="T10" s="3">
        <v>110</v>
      </c>
      <c r="U10" s="2">
        <v>2.3199999999999998</v>
      </c>
      <c r="V10" s="2">
        <v>1.96</v>
      </c>
      <c r="W10" s="1">
        <v>1.1836734693877551</v>
      </c>
      <c r="Y10" s="3">
        <f>T12</f>
        <v>180</v>
      </c>
      <c r="Z10" s="2">
        <f t="shared" ref="Z10:AB10" si="19">U12</f>
        <v>2.72</v>
      </c>
      <c r="AA10" s="2">
        <f t="shared" si="19"/>
        <v>2.08</v>
      </c>
      <c r="AB10" s="1">
        <f t="shared" si="19"/>
        <v>1.3076923076923077</v>
      </c>
      <c r="AD10" s="4">
        <f t="shared" si="5"/>
        <v>139</v>
      </c>
      <c r="AE10" t="str">
        <f t="shared" si="8"/>
        <v>8B</v>
      </c>
      <c r="AF10" s="4">
        <f t="shared" si="6"/>
        <v>106</v>
      </c>
      <c r="AG10" t="str">
        <f t="shared" si="8"/>
        <v>6A</v>
      </c>
      <c r="AI10" s="4">
        <f t="shared" si="9"/>
        <v>133</v>
      </c>
      <c r="AJ10" t="str">
        <f t="shared" ref="AJ10" si="20">DEC2HEX(AI10)</f>
        <v>85</v>
      </c>
      <c r="AK10" s="4">
        <f t="shared" si="11"/>
        <v>102</v>
      </c>
      <c r="AL10" t="str">
        <f t="shared" ref="AL10" si="21">DEC2HEX(AK10)</f>
        <v>66</v>
      </c>
    </row>
    <row r="11" spans="5:38" x14ac:dyDescent="0.25">
      <c r="E11">
        <f t="shared" si="13"/>
        <v>225</v>
      </c>
      <c r="F11">
        <v>2.843</v>
      </c>
      <c r="G11">
        <v>2.2949999999999999</v>
      </c>
      <c r="H11">
        <f>ATAN((G11-2.43)/(F11-2.43))*180/PI()+IF(F11&gt;=2.43,90,270)</f>
        <v>71.898647288133503</v>
      </c>
      <c r="I11" s="8">
        <v>0</v>
      </c>
      <c r="J11" s="9">
        <v>205.20880919600083</v>
      </c>
      <c r="K11" s="10">
        <f>IF(I11&gt;=I$6,I11-I$6, I11+I$6)</f>
        <v>180</v>
      </c>
      <c r="O11">
        <v>100</v>
      </c>
      <c r="P11" s="2">
        <v>2.38</v>
      </c>
      <c r="Q11" s="2">
        <v>2.82</v>
      </c>
      <c r="R11" s="1">
        <f t="shared" si="3"/>
        <v>0.84397163120567376</v>
      </c>
      <c r="T11" s="3">
        <v>140</v>
      </c>
      <c r="U11" s="2">
        <v>2.64</v>
      </c>
      <c r="V11" s="2">
        <v>2.06</v>
      </c>
      <c r="W11" s="1">
        <v>1.2815533980582525</v>
      </c>
      <c r="Y11" s="3">
        <f>T15</f>
        <v>230</v>
      </c>
      <c r="Z11" s="2">
        <f t="shared" ref="Z11:AB11" si="22">U15</f>
        <v>2.78</v>
      </c>
      <c r="AA11" s="2">
        <f t="shared" si="22"/>
        <v>2.58</v>
      </c>
      <c r="AB11" s="1">
        <f t="shared" si="22"/>
        <v>1.0775193798449612</v>
      </c>
      <c r="AD11" s="4">
        <f t="shared" si="5"/>
        <v>142</v>
      </c>
      <c r="AE11" t="str">
        <f t="shared" si="8"/>
        <v>8E</v>
      </c>
      <c r="AF11" s="4">
        <f t="shared" si="6"/>
        <v>132</v>
      </c>
      <c r="AG11" t="str">
        <f t="shared" si="8"/>
        <v>84</v>
      </c>
      <c r="AI11" s="4">
        <f t="shared" si="9"/>
        <v>145</v>
      </c>
      <c r="AJ11" t="str">
        <f t="shared" ref="AJ11" si="23">DEC2HEX(AI11)</f>
        <v>91</v>
      </c>
      <c r="AK11" s="4">
        <f t="shared" si="11"/>
        <v>117</v>
      </c>
      <c r="AL11" t="str">
        <f t="shared" ref="AL11" si="24">DEC2HEX(AK11)</f>
        <v>75</v>
      </c>
    </row>
    <row r="12" spans="5:38" x14ac:dyDescent="0.25">
      <c r="E12">
        <f t="shared" si="13"/>
        <v>270</v>
      </c>
      <c r="F12">
        <v>2.8130000000000002</v>
      </c>
      <c r="G12">
        <v>2.6280000000000001</v>
      </c>
      <c r="H12">
        <f>ATAN((G12-2.43)/(F12-2.43))*180/PI()+IF(F12&gt;=2.43,90,270)</f>
        <v>117.33766527101702</v>
      </c>
      <c r="I12" s="8">
        <f>I11+45</f>
        <v>45</v>
      </c>
      <c r="J12" s="9">
        <v>261.5156778650296</v>
      </c>
      <c r="K12" s="10">
        <f>IF(I12&gt;=I$6,I12-I$6, I12+I$6)</f>
        <v>225</v>
      </c>
      <c r="O12">
        <v>120</v>
      </c>
      <c r="P12" s="2">
        <v>2.16</v>
      </c>
      <c r="Q12" s="2">
        <v>2.68</v>
      </c>
      <c r="R12" s="1">
        <f t="shared" si="3"/>
        <v>0.80597014925373134</v>
      </c>
      <c r="T12" s="3">
        <v>180</v>
      </c>
      <c r="U12" s="2">
        <v>2.72</v>
      </c>
      <c r="V12" s="2">
        <v>2.08</v>
      </c>
      <c r="W12" s="1">
        <v>1.3076923076923077</v>
      </c>
      <c r="Y12" s="3">
        <f>T16</f>
        <v>270</v>
      </c>
      <c r="Z12" s="2">
        <f t="shared" ref="Z12:AB12" si="25">U16</f>
        <v>2.7</v>
      </c>
      <c r="AA12" s="2">
        <f t="shared" si="25"/>
        <v>2.7</v>
      </c>
      <c r="AB12" s="1">
        <f t="shared" si="25"/>
        <v>1</v>
      </c>
      <c r="AD12" s="4">
        <f t="shared" si="5"/>
        <v>138</v>
      </c>
      <c r="AE12" t="str">
        <f t="shared" si="8"/>
        <v>8A</v>
      </c>
      <c r="AF12" s="4">
        <f t="shared" si="6"/>
        <v>138</v>
      </c>
      <c r="AG12" t="str">
        <f t="shared" si="8"/>
        <v>8A</v>
      </c>
      <c r="AI12" s="4">
        <f t="shared" si="9"/>
        <v>144</v>
      </c>
      <c r="AJ12" t="str">
        <f t="shared" ref="AJ12" si="26">DEC2HEX(AI12)</f>
        <v>90</v>
      </c>
      <c r="AK12" s="4">
        <f t="shared" si="11"/>
        <v>134</v>
      </c>
      <c r="AL12" t="str">
        <f t="shared" ref="AL12" si="27">DEC2HEX(AK12)</f>
        <v>86</v>
      </c>
    </row>
    <row r="13" spans="5:38" x14ac:dyDescent="0.25">
      <c r="E13">
        <f t="shared" si="13"/>
        <v>315</v>
      </c>
      <c r="F13">
        <v>2.5459999999999998</v>
      </c>
      <c r="G13">
        <v>2.859</v>
      </c>
      <c r="H13">
        <f>ATAN((G13-2.43)/(F13-2.43))*180/PI()+IF(F13&gt;=2.43,90,270)</f>
        <v>164.86926507127617</v>
      </c>
      <c r="I13" s="8">
        <f>I12+45</f>
        <v>90</v>
      </c>
      <c r="J13" s="9">
        <v>305.72360178896531</v>
      </c>
      <c r="K13" s="10">
        <f>IF(I13&gt;=I$6,I13-I$6, I13+I$6)</f>
        <v>270</v>
      </c>
      <c r="O13">
        <v>170</v>
      </c>
      <c r="P13" s="2">
        <v>2.1</v>
      </c>
      <c r="Q13" s="2">
        <v>2.6</v>
      </c>
      <c r="R13" s="1">
        <f t="shared" si="3"/>
        <v>0.80769230769230771</v>
      </c>
      <c r="T13" s="3">
        <v>200</v>
      </c>
      <c r="U13" s="2">
        <v>2.82</v>
      </c>
      <c r="V13" s="2">
        <v>2.3199999999999998</v>
      </c>
      <c r="W13" s="1">
        <v>1.2155172413793103</v>
      </c>
      <c r="Y13" s="3">
        <f>T19</f>
        <v>320</v>
      </c>
      <c r="Z13" s="2">
        <f t="shared" ref="Z13:AB13" si="28">U19</f>
        <v>2.16</v>
      </c>
      <c r="AA13" s="2">
        <f t="shared" si="28"/>
        <v>2.68</v>
      </c>
      <c r="AB13" s="1">
        <f t="shared" si="28"/>
        <v>0.80597014925373134</v>
      </c>
      <c r="AD13" s="4">
        <f t="shared" si="5"/>
        <v>110</v>
      </c>
      <c r="AE13" t="str">
        <f t="shared" si="8"/>
        <v>6E</v>
      </c>
      <c r="AF13" s="4">
        <f t="shared" si="6"/>
        <v>137</v>
      </c>
      <c r="AG13" t="str">
        <f t="shared" si="8"/>
        <v>89</v>
      </c>
      <c r="AI13" s="4">
        <f t="shared" si="9"/>
        <v>130</v>
      </c>
      <c r="AJ13" t="str">
        <f t="shared" ref="AJ13" si="29">DEC2HEX(AI13)</f>
        <v>82</v>
      </c>
      <c r="AK13" s="4">
        <f t="shared" si="11"/>
        <v>146</v>
      </c>
      <c r="AL13" t="str">
        <f t="shared" ref="AL13" si="30">DEC2HEX(AK13)</f>
        <v>92</v>
      </c>
    </row>
    <row r="14" spans="5:38" x14ac:dyDescent="0.25">
      <c r="E14">
        <f t="shared" si="13"/>
        <v>360</v>
      </c>
      <c r="F14">
        <v>2.262</v>
      </c>
      <c r="G14">
        <v>2.7850000000000001</v>
      </c>
      <c r="H14">
        <f>ATAN((G14-2.43)/(F14-2.43))*180/PI()+IF(F14&gt;=2.43,90,270)</f>
        <v>205.32535877699868</v>
      </c>
      <c r="I14" s="11">
        <f>I13+45</f>
        <v>135</v>
      </c>
      <c r="J14" s="12">
        <v>342.67485064390115</v>
      </c>
      <c r="K14" s="13">
        <f>IF(I14&gt;=I$6,I14-I$6, I14+I$6)</f>
        <v>315</v>
      </c>
      <c r="O14">
        <v>180</v>
      </c>
      <c r="P14" s="2">
        <v>2.06</v>
      </c>
      <c r="Q14" s="2">
        <v>2.54</v>
      </c>
      <c r="R14" s="1">
        <f t="shared" si="3"/>
        <v>0.8110236220472441</v>
      </c>
      <c r="T14" s="3">
        <v>200</v>
      </c>
      <c r="U14" s="2">
        <v>2.82</v>
      </c>
      <c r="V14" s="2">
        <v>2.2999999999999998</v>
      </c>
      <c r="W14" s="1">
        <v>1.2260869565217392</v>
      </c>
      <c r="Y14" s="3">
        <f>T6</f>
        <v>10</v>
      </c>
      <c r="Z14" s="2">
        <f t="shared" ref="Z14:AB14" si="31">U6</f>
        <v>2.1</v>
      </c>
      <c r="AA14" s="2">
        <f t="shared" si="31"/>
        <v>2.6</v>
      </c>
      <c r="AB14" s="1">
        <f t="shared" si="31"/>
        <v>0.80769230769230771</v>
      </c>
      <c r="AD14" s="4">
        <f t="shared" si="5"/>
        <v>107</v>
      </c>
      <c r="AE14" t="str">
        <f t="shared" si="8"/>
        <v>6B</v>
      </c>
      <c r="AF14" s="4">
        <f t="shared" si="6"/>
        <v>133</v>
      </c>
      <c r="AG14" t="str">
        <f t="shared" si="8"/>
        <v>85</v>
      </c>
      <c r="AI14" s="4">
        <f t="shared" si="9"/>
        <v>115</v>
      </c>
      <c r="AJ14" t="str">
        <f t="shared" ref="AJ14" si="32">DEC2HEX(AI14)</f>
        <v>73</v>
      </c>
      <c r="AK14" s="4">
        <f t="shared" si="11"/>
        <v>142</v>
      </c>
      <c r="AL14" t="str">
        <f t="shared" ref="AL14" si="33">DEC2HEX(AK14)</f>
        <v>8E</v>
      </c>
    </row>
    <row r="15" spans="5:38" x14ac:dyDescent="0.25">
      <c r="M15" t="s">
        <v>4</v>
      </c>
      <c r="N15">
        <v>150</v>
      </c>
      <c r="O15">
        <f>IF(M15="p", 360-N15,N15)</f>
        <v>210</v>
      </c>
      <c r="P15" s="2">
        <v>2.06</v>
      </c>
      <c r="Q15" s="2">
        <v>2.1800000000000002</v>
      </c>
      <c r="R15" s="1">
        <f t="shared" si="3"/>
        <v>0.94495412844036697</v>
      </c>
      <c r="T15" s="3">
        <v>230</v>
      </c>
      <c r="U15" s="2">
        <v>2.78</v>
      </c>
      <c r="V15" s="2">
        <v>2.58</v>
      </c>
      <c r="W15" s="1">
        <v>1.0775193798449612</v>
      </c>
    </row>
    <row r="16" spans="5:38" x14ac:dyDescent="0.25">
      <c r="M16" t="s">
        <v>4</v>
      </c>
      <c r="N16">
        <v>110</v>
      </c>
      <c r="O16">
        <f>IF(M16="p", 360-N16,N16)</f>
        <v>250</v>
      </c>
      <c r="P16" s="2">
        <v>2.08</v>
      </c>
      <c r="Q16" s="2">
        <v>2.16</v>
      </c>
      <c r="R16" s="1">
        <f t="shared" si="3"/>
        <v>0.96296296296296291</v>
      </c>
      <c r="T16" s="3">
        <v>270</v>
      </c>
      <c r="U16" s="2">
        <v>2.7</v>
      </c>
      <c r="V16" s="2">
        <v>2.7</v>
      </c>
      <c r="W16" s="1">
        <v>1</v>
      </c>
      <c r="AD16">
        <f>(AD9-AD8)</f>
        <v>29</v>
      </c>
      <c r="AG16" t="s">
        <v>10</v>
      </c>
    </row>
    <row r="17" spans="13:30" x14ac:dyDescent="0.25">
      <c r="M17" t="s">
        <v>4</v>
      </c>
      <c r="N17">
        <v>90</v>
      </c>
      <c r="O17">
        <f>IF(M17="p", 360-N17,N17)</f>
        <v>270</v>
      </c>
      <c r="P17" s="2">
        <v>2.3199999999999998</v>
      </c>
      <c r="Q17" s="2">
        <v>1.96</v>
      </c>
      <c r="R17" s="1">
        <f t="shared" si="3"/>
        <v>1.1836734693877551</v>
      </c>
      <c r="T17" s="3">
        <v>295</v>
      </c>
      <c r="U17" s="2">
        <v>2.4</v>
      </c>
      <c r="V17" s="2">
        <v>2.82</v>
      </c>
      <c r="W17" s="1">
        <v>0.85106382978723405</v>
      </c>
      <c r="AD17">
        <f>16*AD3</f>
        <v>0.3125</v>
      </c>
    </row>
    <row r="18" spans="13:30" x14ac:dyDescent="0.25">
      <c r="M18" t="s">
        <v>4</v>
      </c>
      <c r="N18">
        <v>60</v>
      </c>
      <c r="O18">
        <f>IF(M18="p", 360-N18,N18)</f>
        <v>300</v>
      </c>
      <c r="P18" s="2">
        <v>2.64</v>
      </c>
      <c r="Q18" s="2">
        <v>2.06</v>
      </c>
      <c r="R18" s="1">
        <f t="shared" si="3"/>
        <v>1.2815533980582525</v>
      </c>
      <c r="T18" s="3">
        <v>300</v>
      </c>
      <c r="U18" s="2">
        <v>2.38</v>
      </c>
      <c r="V18" s="2">
        <v>2.82</v>
      </c>
      <c r="W18" s="1">
        <v>0.84397163120567376</v>
      </c>
    </row>
    <row r="19" spans="13:30" x14ac:dyDescent="0.25">
      <c r="M19" t="s">
        <v>4</v>
      </c>
      <c r="N19">
        <v>20</v>
      </c>
      <c r="O19">
        <f>IF(M19="p", 360-N19,N19)</f>
        <v>340</v>
      </c>
      <c r="P19" s="2">
        <v>2.72</v>
      </c>
      <c r="Q19" s="2">
        <v>2.08</v>
      </c>
      <c r="R19" s="1">
        <f t="shared" si="3"/>
        <v>1.3076923076923077</v>
      </c>
      <c r="T19" s="3">
        <v>320</v>
      </c>
      <c r="U19" s="2">
        <v>2.16</v>
      </c>
      <c r="V19" s="2">
        <v>2.68</v>
      </c>
      <c r="W19" s="1">
        <v>0.80597014925373134</v>
      </c>
    </row>
    <row r="36" spans="26:28" x14ac:dyDescent="0.25">
      <c r="Z36">
        <f>CORREL(F6:F14,Z6:Z14)</f>
        <v>0.78590431505629954</v>
      </c>
      <c r="AA36">
        <f>CORREL(G6:G14,AA6:AA14)</f>
        <v>0.84041161827789201</v>
      </c>
      <c r="AB36" t="e">
        <f>CORREL(#REF!,AB6:AB14)</f>
        <v>#REF!</v>
      </c>
    </row>
  </sheetData>
  <sortState ref="T6:W19">
    <sortCondition ref="T6:T1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2021-04-21T14:01:17Z</dcterms:created>
  <dcterms:modified xsi:type="dcterms:W3CDTF">2022-07-19T12:26:25Z</dcterms:modified>
</cp:coreProperties>
</file>